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4 Уточн. бюджет 03.12\"/>
    </mc:Choice>
  </mc:AlternateContent>
  <xr:revisionPtr revIDLastSave="0" documentId="13_ncr:1_{04DD75FB-03EC-4FF7-89D2-49DA28A15FC1}" xr6:coauthVersionLast="38" xr6:coauthVersionMax="38" xr10:uidLastSave="{00000000-0000-0000-0000-000000000000}"/>
  <bookViews>
    <workbookView xWindow="0" yWindow="0" windowWidth="23040" windowHeight="9072" xr2:uid="{3DB9031F-624F-4E04-946C-C71502EC0D48}"/>
  </bookViews>
  <sheets>
    <sheet name="сесія 03.12 №-67" sheetId="1" r:id="rId1"/>
  </sheets>
  <definedNames>
    <definedName name="_xlnm.Print_Titles" localSheetId="0">'сесія 03.12 №-67'!$10:$11</definedName>
    <definedName name="_xlnm.Print_Area" localSheetId="0">'сесія 03.12 №-67'!$A$1:$J$39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J21" i="1"/>
  <c r="I34" i="1"/>
  <c r="G34" i="1"/>
  <c r="I33" i="1"/>
  <c r="G33" i="1"/>
  <c r="I31" i="1"/>
  <c r="I28" i="1"/>
  <c r="G28" i="1"/>
  <c r="I27" i="1"/>
  <c r="G27" i="1"/>
  <c r="I26" i="1"/>
  <c r="H26" i="1"/>
  <c r="G26" i="1"/>
  <c r="I25" i="1"/>
  <c r="H25" i="1"/>
  <c r="G25" i="1"/>
  <c r="I23" i="1"/>
  <c r="I21" i="1"/>
  <c r="G18" i="1"/>
  <c r="I18" i="1" s="1"/>
  <c r="I17" i="1" s="1"/>
  <c r="I13" i="1" s="1"/>
  <c r="I12" i="1" s="1"/>
  <c r="I36" i="1" s="1"/>
  <c r="I16" i="1"/>
  <c r="G16" i="1"/>
  <c r="I15" i="1"/>
  <c r="G15" i="1"/>
  <c r="I14" i="1"/>
  <c r="G14" i="1"/>
  <c r="H13" i="1"/>
  <c r="H12" i="1" s="1"/>
  <c r="H36" i="1" s="1"/>
  <c r="G17" i="1" l="1"/>
  <c r="G13" i="1" s="1"/>
  <c r="G12" i="1" s="1"/>
  <c r="G36" i="1" s="1"/>
</calcChain>
</file>

<file path=xl/sharedStrings.xml><?xml version="1.0" encoding="utf-8"?>
<sst xmlns="http://schemas.openxmlformats.org/spreadsheetml/2006/main" count="99" uniqueCount="89">
  <si>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</si>
  <si>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</si>
  <si>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</si>
  <si>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</si>
  <si>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2025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</si>
  <si>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</si>
  <si>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</si>
  <si>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</si>
  <si>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</si>
  <si>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</si>
  <si>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</si>
  <si>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</si>
  <si>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</si>
  <si>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</si>
  <si>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</si>
  <si>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</si>
  <si>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</si>
  <si>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0100000</t>
  </si>
  <si>
    <t>Піщанська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</si>
  <si>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</si>
  <si>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</si>
  <si>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</si>
  <si>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</si>
  <si>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</si>
  <si>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</si>
  <si>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Придбання мобільних автоматизованих місць адміністратора Центру надання адміністративних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</si>
  <si>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</si>
  <si>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</si>
  <si>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</si>
  <si>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</si>
  <si>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удосконалення надання медичної допомоги населенню</t>
  </si>
  <si>
    <t>0116030</t>
  </si>
  <si>
    <t>6030</t>
  </si>
  <si>
    <t>0620</t>
  </si>
  <si>
    <t>Організація благоустрою населених пунктів</t>
  </si>
  <si>
    <t>Оновлення та поліпшення матеріально-технічної бази для покращення надання якості послуг по благоустрою населених пунктів</t>
  </si>
  <si>
    <t>0116091</t>
  </si>
  <si>
    <t>6091</t>
  </si>
  <si>
    <t>0640</t>
  </si>
  <si>
    <t>Будівництво об’єктів житлово-комунального господарства</t>
  </si>
  <si>
    <t>в тому числі за рахунок запозичення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</si>
  <si>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</si>
  <si>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</si>
  <si>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</si>
  <si>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</si>
  <si>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</si>
  <si>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</si>
  <si>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</si>
  <si>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</si>
  <si>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</si>
  <si>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</si>
  <si>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</si>
  <si>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</si>
  <si>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</si>
  <si>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0611010</t>
  </si>
  <si>
    <t>1010</t>
  </si>
  <si>
    <t>0910</t>
  </si>
  <si>
    <t>Надання дошкільної освіти</t>
  </si>
  <si>
    <t>Забезпечення безперебійної діяльності в закладах дошкільної освіти для покращення надання якості послуг</t>
  </si>
  <si>
    <t>Оновлення та поліпшення матеріально-технічного забезпечення дитячих дошкільних закладів</t>
  </si>
  <si>
    <t>0611183</t>
  </si>
  <si>
    <t>1183</t>
  </si>
  <si>
    <t>0990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</si>
  <si>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</si>
  <si>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 xml:space="preserve">Реалізація публічного інвестиційного проекту на забезпечення якісної, сучасної та доступної загальної середньої освіти “Нова українська школа” </t>
  </si>
  <si>
    <t>0611184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</si>
  <si>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</si>
  <si>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</si>
  <si>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0615031</t>
  </si>
  <si>
    <t>5031</t>
  </si>
  <si>
    <t>0810</t>
  </si>
  <si>
    <t>Розвиток здібностей у дітей та молоді з фізичної культури та спорту комунальними дитячо- юнацькими спортивними школами</t>
  </si>
  <si>
    <t>Оновлення та поліпшення матеріально-технічної бази в КЗ  “Дитячо-юнацька спортивна школа Піщанської сільської ради”  для покращення надання якості послуг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</si>
  <si>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</si>
  <si>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</si>
  <si>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</si>
  <si>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</si>
  <si>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</si>
  <si>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</si>
  <si>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</si>
  <si>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Поліпшення матеріально-технічної бази та забезпечення належного функціонування КЗ "Публічна бібліотека Піщанської сільської ради" - поповнення бібліотечного фонду</t>
  </si>
  <si>
    <t>х</t>
  </si>
  <si>
    <t>Усього</t>
  </si>
  <si>
    <t>Тетяна ФОМЕНКО</t>
  </si>
  <si>
    <t>Секретар сільської ради</t>
  </si>
  <si>
    <t>2025-2026</t>
  </si>
  <si>
    <t xml:space="preserve">На виготовлення проектно-кошторисної документації та виконання робіт по об'єкту “Реконструкція водогону від м. Новомосковськ до с. Орлівщина Новомосковського району Дніпропетровської області. Коригування” </t>
  </si>
  <si>
    <t>від 03.12.2025 № 22-67/VIII</t>
  </si>
  <si>
    <t>На виготовлення проектно-кошторисної документації по об'єкту “Реконструкція приміщення Піщанської АЗПСМ за адресою : Дніпропетровська область, Самарівський район, село Піщанка, вулиця Центральна, будинок, 12”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</si>
</sst>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4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2" fontId="9" fillId="0" borderId="5" xfId="0" quotePrefix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3" fontId="13" fillId="0" borderId="0" xfId="0" applyNumberFormat="1" applyFont="1"/>
    <xf numFmtId="164" fontId="13" fillId="0" borderId="0" xfId="0" applyNumberFormat="1" applyFont="1"/>
    <xf numFmtId="0" fontId="13" fillId="0" borderId="0" xfId="0" applyFont="1"/>
    <xf numFmtId="4" fontId="7" fillId="0" borderId="0" xfId="0" applyNumberFormat="1" applyFont="1"/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center" vertical="center"/>
    </xf>
    <xf numFmtId="4" fontId="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4" fontId="3" fillId="2" borderId="2" xfId="0" quotePrefix="1" applyNumberFormat="1" applyFont="1" applyFill="1" applyBorder="1" applyAlignment="1">
      <alignment horizontal="left" vertical="top" wrapText="1"/>
    </xf>
  </cellXfs>
  <cellStyles count="2">
    <cellStyle name="Звичайний" xfId="0" builtinId="0"/>
    <cellStyle name="Обычный_Дод 7 РП 30.01.12" xfId="1" xr:uid="{C4B3AC32-2EA2-4415-B097-4B10D034D3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FC35C-7BC2-4721-827B-A44F53426B33}">
  <dimension ref="A1:M43"/>
  <sheetViews>
    <sheetView tabSelected="1" view="pageBreakPreview" topLeftCell="A31" zoomScale="60" zoomScaleNormal="60" workbookViewId="0">
      <selection activeCell="D35" sqref="D35:E35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2" customWidth="1"/>
    <col min="7" max="7" width="17.44140625" style="2" customWidth="1"/>
    <col min="8" max="8" width="18.109375" style="2" customWidth="1"/>
    <col min="9" max="9" width="18" style="2" customWidth="1"/>
    <col min="10" max="10" width="20.109375" style="2" customWidth="1"/>
    <col min="11" max="11" width="14.6640625" style="3" customWidth="1"/>
    <col min="12" max="12" width="11.6640625" style="4" customWidth="1"/>
    <col min="13" max="16384" width="9.109375" style="2"/>
  </cols>
  <sheetData>
    <row r="1" spans="1:13" s="3" customFormat="1" x14ac:dyDescent="0.4">
      <c r="A1" s="1"/>
      <c r="B1" s="2"/>
      <c r="C1" s="2"/>
      <c r="D1" s="2"/>
      <c r="E1" s="2"/>
      <c r="F1" s="2"/>
      <c r="G1" s="2"/>
      <c r="H1" s="53" t="s">
        <v>0</v>
      </c>
      <c r="I1" s="53"/>
      <c r="J1" s="53"/>
      <c r="L1" s="4"/>
      <c r="M1" s="2"/>
    </row>
    <row r="2" spans="1:13" s="3" customFormat="1" x14ac:dyDescent="0.4">
      <c r="A2" s="1"/>
      <c r="B2" s="2"/>
      <c r="C2" s="2"/>
      <c r="D2" s="2"/>
      <c r="E2" s="2"/>
      <c r="F2" s="2"/>
      <c r="G2" s="2"/>
      <c r="H2" s="53" t="s">
        <v>1</v>
      </c>
      <c r="I2" s="53"/>
      <c r="J2" s="53"/>
      <c r="L2" s="4"/>
      <c r="M2" s="2"/>
    </row>
    <row r="3" spans="1:13" s="3" customFormat="1" x14ac:dyDescent="0.4">
      <c r="A3" s="1"/>
      <c r="B3" s="2"/>
      <c r="C3" s="2"/>
      <c r="D3" s="2"/>
      <c r="E3" s="2"/>
      <c r="F3" s="2"/>
      <c r="G3" s="2"/>
      <c r="H3" s="53" t="s">
        <v>87</v>
      </c>
      <c r="I3" s="53"/>
      <c r="J3" s="53"/>
      <c r="L3" s="4"/>
      <c r="M3" s="2"/>
    </row>
    <row r="4" spans="1:13" s="3" customFormat="1" x14ac:dyDescent="0.4">
      <c r="A4" s="1"/>
      <c r="B4" s="2"/>
      <c r="C4" s="2"/>
      <c r="D4" s="2"/>
      <c r="E4" s="2"/>
      <c r="F4" s="2"/>
      <c r="G4" s="2"/>
      <c r="H4" s="5"/>
      <c r="I4" s="5"/>
      <c r="J4" s="5"/>
      <c r="L4" s="4"/>
      <c r="M4" s="2"/>
    </row>
    <row r="5" spans="1:13" s="3" customFormat="1" ht="22.8" x14ac:dyDescent="0.4">
      <c r="A5" s="54" t="s">
        <v>2</v>
      </c>
      <c r="B5" s="54"/>
      <c r="C5" s="54"/>
      <c r="D5" s="54"/>
      <c r="E5" s="54"/>
      <c r="F5" s="54"/>
      <c r="G5" s="54"/>
      <c r="H5" s="54"/>
      <c r="I5" s="54"/>
      <c r="J5" s="54"/>
      <c r="L5" s="4"/>
      <c r="M5" s="2"/>
    </row>
    <row r="6" spans="1:13" s="3" customFormat="1" ht="22.8" x14ac:dyDescent="0.4">
      <c r="A6" s="54" t="s">
        <v>3</v>
      </c>
      <c r="B6" s="54"/>
      <c r="C6" s="54"/>
      <c r="D6" s="54"/>
      <c r="E6" s="54"/>
      <c r="F6" s="54"/>
      <c r="G6" s="54"/>
      <c r="H6" s="54"/>
      <c r="I6" s="54"/>
      <c r="J6" s="54"/>
      <c r="L6" s="4"/>
      <c r="M6" s="2"/>
    </row>
    <row r="7" spans="1:13" s="3" customFormat="1" ht="22.8" x14ac:dyDescent="0.4">
      <c r="A7" s="54" t="s">
        <v>4</v>
      </c>
      <c r="B7" s="54"/>
      <c r="C7" s="54"/>
      <c r="D7" s="54"/>
      <c r="E7" s="54"/>
      <c r="F7" s="54"/>
      <c r="G7" s="54"/>
      <c r="H7" s="54"/>
      <c r="I7" s="54"/>
      <c r="J7" s="54"/>
      <c r="L7" s="4"/>
      <c r="M7" s="2"/>
    </row>
    <row r="8" spans="1:13" s="9" customFormat="1" ht="18" x14ac:dyDescent="0.35">
      <c r="A8" s="6" t="s">
        <v>5</v>
      </c>
      <c r="B8" s="7"/>
      <c r="C8" s="8"/>
      <c r="D8" s="8"/>
      <c r="E8" s="8"/>
      <c r="F8" s="8"/>
      <c r="G8" s="8"/>
      <c r="H8" s="8"/>
      <c r="I8" s="8"/>
      <c r="J8" s="8"/>
      <c r="L8" s="10"/>
    </row>
    <row r="9" spans="1:13" s="9" customFormat="1" ht="18" x14ac:dyDescent="0.35">
      <c r="A9" s="11" t="s">
        <v>6</v>
      </c>
      <c r="B9" s="1"/>
      <c r="C9" s="8"/>
      <c r="D9" s="8"/>
      <c r="E9" s="8"/>
      <c r="F9" s="8"/>
      <c r="G9" s="8"/>
      <c r="H9" s="8"/>
      <c r="I9" s="8"/>
      <c r="J9" s="8"/>
      <c r="L9" s="10"/>
    </row>
    <row r="10" spans="1:13" s="9" customFormat="1" ht="129" customHeight="1" x14ac:dyDescent="0.35">
      <c r="A10" s="12" t="s">
        <v>7</v>
      </c>
      <c r="B10" s="12" t="s">
        <v>8</v>
      </c>
      <c r="C10" s="12" t="s">
        <v>9</v>
      </c>
      <c r="D10" s="12" t="s">
        <v>10</v>
      </c>
      <c r="E10" s="12" t="s">
        <v>11</v>
      </c>
      <c r="F10" s="12" t="s">
        <v>12</v>
      </c>
      <c r="G10" s="12" t="s">
        <v>13</v>
      </c>
      <c r="H10" s="12" t="s">
        <v>14</v>
      </c>
      <c r="I10" s="12" t="s">
        <v>15</v>
      </c>
      <c r="J10" s="12" t="s">
        <v>16</v>
      </c>
      <c r="L10" s="10"/>
    </row>
    <row r="11" spans="1:13" s="9" customFormat="1" ht="18" x14ac:dyDescent="0.35">
      <c r="A11" s="13">
        <v>1</v>
      </c>
      <c r="B11" s="14">
        <v>2</v>
      </c>
      <c r="C11" s="13">
        <v>3</v>
      </c>
      <c r="D11" s="14">
        <v>4</v>
      </c>
      <c r="E11" s="13">
        <v>5</v>
      </c>
      <c r="F11" s="14">
        <v>6</v>
      </c>
      <c r="G11" s="13">
        <v>7</v>
      </c>
      <c r="H11" s="14">
        <v>8</v>
      </c>
      <c r="I11" s="13">
        <v>9</v>
      </c>
      <c r="J11" s="14">
        <v>10</v>
      </c>
      <c r="L11" s="10"/>
    </row>
    <row r="12" spans="1:13" s="9" customFormat="1" ht="18" x14ac:dyDescent="0.35">
      <c r="A12" s="15" t="s">
        <v>17</v>
      </c>
      <c r="B12" s="16"/>
      <c r="C12" s="16"/>
      <c r="D12" s="17" t="s">
        <v>18</v>
      </c>
      <c r="E12" s="14"/>
      <c r="F12" s="18"/>
      <c r="G12" s="19">
        <f>G13</f>
        <v>60704372.579999998</v>
      </c>
      <c r="H12" s="19">
        <f>H13</f>
        <v>0</v>
      </c>
      <c r="I12" s="19">
        <f>I13</f>
        <v>53565600</v>
      </c>
      <c r="J12" s="20"/>
      <c r="L12" s="10"/>
    </row>
    <row r="13" spans="1:13" s="9" customFormat="1" ht="18" x14ac:dyDescent="0.35">
      <c r="A13" s="16" t="s">
        <v>19</v>
      </c>
      <c r="B13" s="16"/>
      <c r="C13" s="21"/>
      <c r="D13" s="16" t="s">
        <v>18</v>
      </c>
      <c r="E13" s="14"/>
      <c r="F13" s="18"/>
      <c r="G13" s="19">
        <f>G14+G17+G20+G21+G23+G24</f>
        <v>60704372.579999998</v>
      </c>
      <c r="H13" s="19">
        <f t="shared" ref="H13:I13" si="0">H14+H17+H20+H21+H23+H24</f>
        <v>0</v>
      </c>
      <c r="I13" s="19">
        <f t="shared" si="0"/>
        <v>53565600</v>
      </c>
      <c r="J13" s="20"/>
      <c r="L13" s="10"/>
    </row>
    <row r="14" spans="1:13" s="9" customFormat="1" ht="100.2" customHeight="1" x14ac:dyDescent="0.35">
      <c r="A14" s="22" t="s">
        <v>20</v>
      </c>
      <c r="B14" s="22" t="s">
        <v>21</v>
      </c>
      <c r="C14" s="23" t="s">
        <v>22</v>
      </c>
      <c r="D14" s="57" t="s">
        <v>23</v>
      </c>
      <c r="E14" s="56"/>
      <c r="F14" s="14">
        <v>2025</v>
      </c>
      <c r="G14" s="25">
        <f>G15+G16</f>
        <v>200000</v>
      </c>
      <c r="H14" s="25"/>
      <c r="I14" s="25">
        <f t="shared" ref="I14" si="1">I15+I16</f>
        <v>200000</v>
      </c>
      <c r="J14" s="26">
        <v>100</v>
      </c>
      <c r="L14" s="10"/>
    </row>
    <row r="15" spans="1:13" s="9" customFormat="1" ht="68.400000000000006" customHeight="1" x14ac:dyDescent="0.35">
      <c r="A15" s="22"/>
      <c r="B15" s="22"/>
      <c r="C15" s="23"/>
      <c r="D15" s="57"/>
      <c r="E15" s="56" t="s">
        <v>24</v>
      </c>
      <c r="F15" s="14">
        <v>2025</v>
      </c>
      <c r="G15" s="25">
        <f>150000-100000+50000</f>
        <v>100000</v>
      </c>
      <c r="H15" s="25"/>
      <c r="I15" s="25">
        <f>150000-100000+50000</f>
        <v>100000</v>
      </c>
      <c r="J15" s="26">
        <v>100</v>
      </c>
      <c r="L15" s="10"/>
    </row>
    <row r="16" spans="1:13" s="9" customFormat="1" ht="53.4" customHeight="1" x14ac:dyDescent="0.35">
      <c r="A16" s="22"/>
      <c r="B16" s="22"/>
      <c r="C16" s="23"/>
      <c r="D16" s="57"/>
      <c r="E16" s="56" t="s">
        <v>25</v>
      </c>
      <c r="F16" s="14">
        <v>2025</v>
      </c>
      <c r="G16" s="25">
        <f>150000-50000</f>
        <v>100000</v>
      </c>
      <c r="H16" s="25"/>
      <c r="I16" s="25">
        <f>150000-50000</f>
        <v>100000</v>
      </c>
      <c r="J16" s="26">
        <v>100</v>
      </c>
      <c r="L16" s="10"/>
    </row>
    <row r="17" spans="1:12" s="9" customFormat="1" ht="77.400000000000006" customHeight="1" x14ac:dyDescent="0.35">
      <c r="A17" s="22" t="s">
        <v>26</v>
      </c>
      <c r="B17" s="22" t="s">
        <v>27</v>
      </c>
      <c r="C17" s="22" t="s">
        <v>28</v>
      </c>
      <c r="D17" s="55" t="s">
        <v>29</v>
      </c>
      <c r="E17" s="56"/>
      <c r="F17" s="14">
        <v>2025</v>
      </c>
      <c r="G17" s="25">
        <f>G18+G19</f>
        <v>319600</v>
      </c>
      <c r="H17" s="25"/>
      <c r="I17" s="25">
        <f t="shared" ref="I17" si="2">I18+I19</f>
        <v>319600</v>
      </c>
      <c r="J17" s="26">
        <v>100</v>
      </c>
      <c r="L17" s="10"/>
    </row>
    <row r="18" spans="1:12" s="9" customFormat="1" ht="83.4" customHeight="1" x14ac:dyDescent="0.35">
      <c r="A18" s="22"/>
      <c r="B18" s="22"/>
      <c r="C18" s="22"/>
      <c r="D18" s="55"/>
      <c r="E18" s="56" t="s">
        <v>30</v>
      </c>
      <c r="F18" s="14">
        <v>2025</v>
      </c>
      <c r="G18" s="25">
        <f>25000+150000+73600-131000-19000+19000</f>
        <v>117600</v>
      </c>
      <c r="H18" s="25"/>
      <c r="I18" s="25">
        <f>G18</f>
        <v>117600</v>
      </c>
      <c r="J18" s="26">
        <v>100</v>
      </c>
      <c r="L18" s="10"/>
    </row>
    <row r="19" spans="1:12" s="9" customFormat="1" ht="87" customHeight="1" x14ac:dyDescent="0.35">
      <c r="A19" s="22"/>
      <c r="B19" s="22"/>
      <c r="C19" s="22"/>
      <c r="D19" s="55"/>
      <c r="E19" s="56" t="s">
        <v>88</v>
      </c>
      <c r="F19" s="14">
        <v>2025</v>
      </c>
      <c r="G19" s="25">
        <v>202000</v>
      </c>
      <c r="H19" s="25"/>
      <c r="I19" s="25">
        <v>202000</v>
      </c>
      <c r="J19" s="26">
        <v>100</v>
      </c>
      <c r="L19" s="10"/>
    </row>
    <row r="20" spans="1:12" s="9" customFormat="1" ht="64.2" customHeight="1" x14ac:dyDescent="0.35">
      <c r="A20" s="22" t="s">
        <v>31</v>
      </c>
      <c r="B20" s="22" t="s">
        <v>32</v>
      </c>
      <c r="C20" s="22" t="s">
        <v>33</v>
      </c>
      <c r="D20" s="55" t="s">
        <v>34</v>
      </c>
      <c r="E20" s="56" t="s">
        <v>35</v>
      </c>
      <c r="F20" s="14">
        <v>2025</v>
      </c>
      <c r="G20" s="25">
        <v>50000</v>
      </c>
      <c r="H20" s="25"/>
      <c r="I20" s="25">
        <v>50000</v>
      </c>
      <c r="J20" s="26">
        <v>100</v>
      </c>
      <c r="L20" s="10"/>
    </row>
    <row r="21" spans="1:12" s="9" customFormat="1" ht="76.8" customHeight="1" x14ac:dyDescent="0.35">
      <c r="A21" s="22" t="s">
        <v>36</v>
      </c>
      <c r="B21" s="22" t="s">
        <v>37</v>
      </c>
      <c r="C21" s="22" t="s">
        <v>38</v>
      </c>
      <c r="D21" s="55" t="s">
        <v>39</v>
      </c>
      <c r="E21" s="58" t="s">
        <v>86</v>
      </c>
      <c r="F21" s="27" t="s">
        <v>85</v>
      </c>
      <c r="G21" s="50">
        <v>59814772.579999998</v>
      </c>
      <c r="H21" s="28"/>
      <c r="I21" s="28">
        <f>2676000+50000000</f>
        <v>52676000</v>
      </c>
      <c r="J21" s="29">
        <f>I21/G21%</f>
        <v>88.065201501097135</v>
      </c>
      <c r="L21" s="10"/>
    </row>
    <row r="22" spans="1:12" s="9" customFormat="1" ht="25.95" customHeight="1" x14ac:dyDescent="0.35">
      <c r="A22" s="22"/>
      <c r="B22" s="22"/>
      <c r="C22" s="22"/>
      <c r="D22" s="55"/>
      <c r="E22" s="59" t="s">
        <v>40</v>
      </c>
      <c r="F22" s="30">
        <v>2025</v>
      </c>
      <c r="G22" s="31">
        <v>50000000</v>
      </c>
      <c r="H22" s="31"/>
      <c r="I22" s="31">
        <v>50000000</v>
      </c>
      <c r="J22" s="29">
        <v>100</v>
      </c>
      <c r="L22" s="10"/>
    </row>
    <row r="23" spans="1:12" s="9" customFormat="1" ht="105.6" customHeight="1" x14ac:dyDescent="0.35">
      <c r="A23" s="32" t="s">
        <v>41</v>
      </c>
      <c r="B23" s="32" t="s">
        <v>42</v>
      </c>
      <c r="C23" s="32" t="s">
        <v>43</v>
      </c>
      <c r="D23" s="60" t="s">
        <v>44</v>
      </c>
      <c r="E23" s="61" t="s">
        <v>45</v>
      </c>
      <c r="F23" s="14">
        <v>2025</v>
      </c>
      <c r="G23" s="25">
        <v>130000</v>
      </c>
      <c r="H23" s="25"/>
      <c r="I23" s="25">
        <f>96000+30000+4000</f>
        <v>130000</v>
      </c>
      <c r="J23" s="29">
        <f t="shared" ref="J23" si="3">I23/G23%</f>
        <v>100</v>
      </c>
      <c r="L23" s="10"/>
    </row>
    <row r="24" spans="1:12" s="9" customFormat="1" ht="50.4" customHeight="1" x14ac:dyDescent="0.35">
      <c r="A24" s="22" t="s">
        <v>46</v>
      </c>
      <c r="B24" s="22" t="s">
        <v>47</v>
      </c>
      <c r="C24" s="22" t="s">
        <v>48</v>
      </c>
      <c r="D24" s="55" t="s">
        <v>49</v>
      </c>
      <c r="E24" s="56" t="s">
        <v>50</v>
      </c>
      <c r="F24" s="14">
        <v>2025</v>
      </c>
      <c r="G24" s="25">
        <v>190000</v>
      </c>
      <c r="H24" s="25"/>
      <c r="I24" s="25">
        <v>190000</v>
      </c>
      <c r="J24" s="26">
        <v>100</v>
      </c>
      <c r="L24" s="10"/>
    </row>
    <row r="25" spans="1:12" s="9" customFormat="1" ht="34.799999999999997" x14ac:dyDescent="0.35">
      <c r="A25" s="33" t="s">
        <v>51</v>
      </c>
      <c r="B25" s="34"/>
      <c r="C25" s="34"/>
      <c r="D25" s="35" t="s">
        <v>52</v>
      </c>
      <c r="E25" s="24"/>
      <c r="F25" s="18">
        <v>2025</v>
      </c>
      <c r="G25" s="36">
        <f>G26</f>
        <v>743564</v>
      </c>
      <c r="H25" s="36">
        <f t="shared" ref="H25:I25" si="4">H26</f>
        <v>0</v>
      </c>
      <c r="I25" s="36">
        <f t="shared" si="4"/>
        <v>743564</v>
      </c>
      <c r="J25" s="37">
        <v>100</v>
      </c>
      <c r="L25" s="10"/>
    </row>
    <row r="26" spans="1:12" s="9" customFormat="1" ht="34.799999999999997" x14ac:dyDescent="0.35">
      <c r="A26" s="33" t="s">
        <v>53</v>
      </c>
      <c r="B26" s="33"/>
      <c r="C26" s="33"/>
      <c r="D26" s="35" t="s">
        <v>52</v>
      </c>
      <c r="E26" s="24"/>
      <c r="F26" s="18">
        <v>2025</v>
      </c>
      <c r="G26" s="36">
        <f>SUM(G31)+G32+G27</f>
        <v>743564</v>
      </c>
      <c r="H26" s="36">
        <f>SUM(H31)+H32+H27</f>
        <v>0</v>
      </c>
      <c r="I26" s="36">
        <f>SUM(I31)+I32+I27+I30</f>
        <v>743564</v>
      </c>
      <c r="J26" s="37">
        <v>100</v>
      </c>
      <c r="L26" s="10"/>
    </row>
    <row r="27" spans="1:12" s="9" customFormat="1" ht="32.4" customHeight="1" x14ac:dyDescent="0.35">
      <c r="A27" s="23" t="s">
        <v>54</v>
      </c>
      <c r="B27" s="23" t="s">
        <v>55</v>
      </c>
      <c r="C27" s="23" t="s">
        <v>56</v>
      </c>
      <c r="D27" s="57" t="s">
        <v>57</v>
      </c>
      <c r="E27" s="56"/>
      <c r="F27" s="14">
        <v>2025</v>
      </c>
      <c r="G27" s="38">
        <f>G28+G29</f>
        <v>430000</v>
      </c>
      <c r="H27" s="38"/>
      <c r="I27" s="38">
        <f>I28+I29</f>
        <v>430000</v>
      </c>
      <c r="J27" s="26">
        <v>100</v>
      </c>
      <c r="L27" s="10"/>
    </row>
    <row r="28" spans="1:12" s="9" customFormat="1" ht="43.8" customHeight="1" x14ac:dyDescent="0.35">
      <c r="A28" s="23"/>
      <c r="B28" s="23"/>
      <c r="C28" s="23"/>
      <c r="D28" s="57"/>
      <c r="E28" s="56" t="s">
        <v>58</v>
      </c>
      <c r="F28" s="14">
        <v>2025</v>
      </c>
      <c r="G28" s="38">
        <f>400000-30000</f>
        <v>370000</v>
      </c>
      <c r="H28" s="38"/>
      <c r="I28" s="38">
        <f>400000-30000</f>
        <v>370000</v>
      </c>
      <c r="J28" s="26">
        <v>100</v>
      </c>
      <c r="L28" s="10"/>
    </row>
    <row r="29" spans="1:12" s="9" customFormat="1" ht="51.6" customHeight="1" x14ac:dyDescent="0.35">
      <c r="A29" s="23"/>
      <c r="B29" s="23"/>
      <c r="C29" s="23"/>
      <c r="D29" s="57"/>
      <c r="E29" s="56" t="s">
        <v>59</v>
      </c>
      <c r="F29" s="14">
        <v>2025</v>
      </c>
      <c r="G29" s="38">
        <v>60000</v>
      </c>
      <c r="H29" s="38"/>
      <c r="I29" s="38">
        <v>60000</v>
      </c>
      <c r="J29" s="26">
        <v>100</v>
      </c>
      <c r="L29" s="10"/>
    </row>
    <row r="30" spans="1:12" s="9" customFormat="1" ht="118.8" customHeight="1" x14ac:dyDescent="0.35">
      <c r="A30" s="22" t="s">
        <v>60</v>
      </c>
      <c r="B30" s="22" t="s">
        <v>61</v>
      </c>
      <c r="C30" s="22" t="s">
        <v>62</v>
      </c>
      <c r="D30" s="55" t="s">
        <v>63</v>
      </c>
      <c r="E30" s="56" t="s">
        <v>64</v>
      </c>
      <c r="F30" s="14">
        <v>2025</v>
      </c>
      <c r="G30" s="25">
        <v>243564</v>
      </c>
      <c r="H30" s="25"/>
      <c r="I30" s="25">
        <v>84533</v>
      </c>
      <c r="J30" s="26">
        <v>100</v>
      </c>
      <c r="L30" s="10"/>
    </row>
    <row r="31" spans="1:12" s="9" customFormat="1" ht="118.2" customHeight="1" x14ac:dyDescent="0.35">
      <c r="A31" s="22" t="s">
        <v>65</v>
      </c>
      <c r="B31" s="22" t="s">
        <v>66</v>
      </c>
      <c r="C31" s="22" t="s">
        <v>62</v>
      </c>
      <c r="D31" s="55" t="s">
        <v>67</v>
      </c>
      <c r="E31" s="56" t="s">
        <v>64</v>
      </c>
      <c r="F31" s="14">
        <v>2025</v>
      </c>
      <c r="G31" s="25">
        <v>243564</v>
      </c>
      <c r="H31" s="25"/>
      <c r="I31" s="25">
        <f>760800-601769</f>
        <v>159031</v>
      </c>
      <c r="J31" s="26">
        <v>100</v>
      </c>
      <c r="L31" s="10"/>
    </row>
    <row r="32" spans="1:12" s="9" customFormat="1" ht="75.599999999999994" customHeight="1" x14ac:dyDescent="0.35">
      <c r="A32" s="22" t="s">
        <v>68</v>
      </c>
      <c r="B32" s="22" t="s">
        <v>69</v>
      </c>
      <c r="C32" s="22" t="s">
        <v>70</v>
      </c>
      <c r="D32" s="55" t="s">
        <v>71</v>
      </c>
      <c r="E32" s="56" t="s">
        <v>72</v>
      </c>
      <c r="F32" s="14">
        <v>2025</v>
      </c>
      <c r="G32" s="25">
        <v>70000</v>
      </c>
      <c r="H32" s="25"/>
      <c r="I32" s="25">
        <v>70000</v>
      </c>
      <c r="J32" s="26">
        <v>100</v>
      </c>
      <c r="L32" s="10"/>
    </row>
    <row r="33" spans="1:13" s="8" customFormat="1" ht="34.799999999999997" x14ac:dyDescent="0.35">
      <c r="A33" s="33" t="s">
        <v>73</v>
      </c>
      <c r="B33" s="34"/>
      <c r="C33" s="34"/>
      <c r="D33" s="35" t="s">
        <v>74</v>
      </c>
      <c r="E33" s="24"/>
      <c r="F33" s="18"/>
      <c r="G33" s="19">
        <f>G34</f>
        <v>70000</v>
      </c>
      <c r="H33" s="19"/>
      <c r="I33" s="19">
        <f>I34</f>
        <v>70000</v>
      </c>
      <c r="J33" s="20">
        <v>100</v>
      </c>
      <c r="K33" s="9"/>
      <c r="L33" s="10"/>
    </row>
    <row r="34" spans="1:13" s="8" customFormat="1" ht="34.799999999999997" x14ac:dyDescent="0.35">
      <c r="A34" s="33" t="s">
        <v>75</v>
      </c>
      <c r="B34" s="33"/>
      <c r="C34" s="33"/>
      <c r="D34" s="35" t="s">
        <v>74</v>
      </c>
      <c r="E34" s="24"/>
      <c r="F34" s="18"/>
      <c r="G34" s="19">
        <f>G35</f>
        <v>70000</v>
      </c>
      <c r="H34" s="19"/>
      <c r="I34" s="19">
        <f t="shared" ref="I34" si="5">I35</f>
        <v>70000</v>
      </c>
      <c r="J34" s="20">
        <v>100</v>
      </c>
      <c r="K34" s="9"/>
      <c r="L34" s="10"/>
    </row>
    <row r="35" spans="1:13" s="8" customFormat="1" ht="79.8" customHeight="1" x14ac:dyDescent="0.35">
      <c r="A35" s="23" t="s">
        <v>76</v>
      </c>
      <c r="B35" s="23" t="s">
        <v>77</v>
      </c>
      <c r="C35" s="39" t="s">
        <v>78</v>
      </c>
      <c r="D35" s="62" t="s">
        <v>79</v>
      </c>
      <c r="E35" s="56" t="s">
        <v>80</v>
      </c>
      <c r="F35" s="14">
        <v>2025</v>
      </c>
      <c r="G35" s="25">
        <v>70000</v>
      </c>
      <c r="H35" s="25"/>
      <c r="I35" s="25">
        <v>70000</v>
      </c>
      <c r="J35" s="25">
        <v>100</v>
      </c>
      <c r="K35" s="9"/>
      <c r="L35" s="10"/>
    </row>
    <row r="36" spans="1:13" s="42" customFormat="1" ht="22.95" customHeight="1" x14ac:dyDescent="0.35">
      <c r="A36" s="12" t="s">
        <v>81</v>
      </c>
      <c r="B36" s="12" t="s">
        <v>81</v>
      </c>
      <c r="C36" s="12" t="s">
        <v>81</v>
      </c>
      <c r="D36" s="40" t="s">
        <v>82</v>
      </c>
      <c r="E36" s="12" t="s">
        <v>81</v>
      </c>
      <c r="F36" s="12" t="s">
        <v>81</v>
      </c>
      <c r="G36" s="41">
        <f>G12+G33+G25</f>
        <v>61517936.579999998</v>
      </c>
      <c r="H36" s="41">
        <f>H12+H33+H25</f>
        <v>0</v>
      </c>
      <c r="I36" s="41">
        <f>I12+I33+I25</f>
        <v>54379164</v>
      </c>
      <c r="J36" s="37" t="s">
        <v>81</v>
      </c>
      <c r="L36" s="43"/>
      <c r="M36" s="44"/>
    </row>
    <row r="37" spans="1:13" s="8" customFormat="1" ht="95.4" customHeight="1" x14ac:dyDescent="0.35">
      <c r="G37" s="45"/>
      <c r="H37" s="45"/>
      <c r="I37" s="45"/>
      <c r="J37" s="45"/>
      <c r="K37" s="9"/>
      <c r="L37" s="10"/>
    </row>
    <row r="38" spans="1:13" s="49" customFormat="1" ht="18" customHeight="1" x14ac:dyDescent="0.3">
      <c r="A38" s="51" t="s">
        <v>84</v>
      </c>
      <c r="B38" s="51"/>
      <c r="C38" s="51"/>
      <c r="D38" s="51"/>
      <c r="E38" s="46"/>
      <c r="F38" s="46"/>
      <c r="G38" s="47"/>
      <c r="H38" s="48"/>
      <c r="I38" s="52" t="s">
        <v>83</v>
      </c>
      <c r="J38" s="52"/>
    </row>
    <row r="39" spans="1:13" s="8" customFormat="1" ht="18" x14ac:dyDescent="0.35">
      <c r="K39" s="9"/>
      <c r="L39" s="10"/>
    </row>
    <row r="40" spans="1:13" s="8" customFormat="1" ht="18" x14ac:dyDescent="0.35">
      <c r="G40" s="9"/>
      <c r="H40" s="9"/>
      <c r="I40" s="9"/>
      <c r="K40" s="9"/>
      <c r="L40" s="10"/>
    </row>
    <row r="41" spans="1:13" s="8" customFormat="1" ht="18" x14ac:dyDescent="0.35">
      <c r="I41" s="45"/>
      <c r="K41" s="9"/>
      <c r="L41" s="10"/>
    </row>
    <row r="42" spans="1:13" s="8" customFormat="1" ht="18" x14ac:dyDescent="0.35">
      <c r="G42" s="41"/>
      <c r="H42" s="41"/>
      <c r="I42" s="41"/>
      <c r="K42" s="9"/>
      <c r="L42" s="10"/>
    </row>
    <row r="43" spans="1:13" s="8" customFormat="1" ht="18" x14ac:dyDescent="0.35">
      <c r="K43" s="9"/>
      <c r="L43" s="10"/>
    </row>
  </sheetData>
  <mergeCells count="8">
    <mergeCell ref="A38:D38"/>
    <mergeCell ref="I38:J38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49" fitToHeight="2" orientation="landscape" verticalDpi="0" r:id="rId1"/>
  <headerFooter differentFirst="1">
    <oddHeader xml:space="preserve">&amp;C
&amp;P&amp;R
Продовження додатка 5
</oddHeader>
  </headerFooter>
  <rowBreaks count="1" manualBreakCount="1">
    <brk id="32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03.12 №-67</vt:lpstr>
      <vt:lpstr>'сесія 03.12 №-67'!Заголовки_для_друку</vt:lpstr>
      <vt:lpstr>'сесія 03.12 №-67'!Область_друку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2025-12-02T09:19:31Z</cp:lastPrinted>
  <dcterms:created xsi:type="dcterms:W3CDTF">2025-11-27T13:26:04Z</dcterms:created>
  <dcterms:modified xsi:type="dcterms:W3CDTF">2025-12-02T09:19:36Z</dcterms:modified>
</cp:coreProperties>
</file>